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diation Safety\Radioactive Material\Waste\Monthly Pickups\"/>
    </mc:Choice>
  </mc:AlternateContent>
  <bookViews>
    <workbookView xWindow="480" yWindow="45" windowWidth="19275" windowHeight="7110"/>
  </bookViews>
  <sheets>
    <sheet name="Waste Pickup Request" sheetId="2" r:id="rId1"/>
    <sheet name="Isotopes" sheetId="4" state="hidden" r:id="rId2"/>
  </sheets>
  <calcPr calcId="152511"/>
</workbook>
</file>

<file path=xl/calcChain.xml><?xml version="1.0" encoding="utf-8"?>
<calcChain xmlns="http://schemas.openxmlformats.org/spreadsheetml/2006/main">
  <c r="L13" i="2" l="1"/>
  <c r="M15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4" i="2"/>
  <c r="M13" i="2"/>
  <c r="M12" i="2"/>
  <c r="M1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2" i="2"/>
  <c r="L1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1" i="2"/>
  <c r="H11" i="2"/>
  <c r="N32" i="2" l="1"/>
  <c r="L32" i="2"/>
  <c r="M32" i="2"/>
  <c r="O32" i="2"/>
</calcChain>
</file>

<file path=xl/sharedStrings.xml><?xml version="1.0" encoding="utf-8"?>
<sst xmlns="http://schemas.openxmlformats.org/spreadsheetml/2006/main" count="45" uniqueCount="32">
  <si>
    <t>Isotope</t>
  </si>
  <si>
    <t>Dry Solids</t>
  </si>
  <si>
    <t>Aqueous Liquids</t>
  </si>
  <si>
    <t>LSC Vials or Bulk</t>
  </si>
  <si>
    <t>Other*</t>
  </si>
  <si>
    <t xml:space="preserve">Total Activity </t>
  </si>
  <si>
    <t>Chemical Compound</t>
  </si>
  <si>
    <t>PO Number</t>
  </si>
  <si>
    <t>mCi</t>
  </si>
  <si>
    <t>Half_life (days)</t>
  </si>
  <si>
    <t>P-32</t>
  </si>
  <si>
    <t>S-35</t>
  </si>
  <si>
    <t>C-14</t>
  </si>
  <si>
    <t>H-3</t>
  </si>
  <si>
    <t>I-125</t>
  </si>
  <si>
    <t>Cr-51</t>
  </si>
  <si>
    <t>Fe-55</t>
  </si>
  <si>
    <t>Assay Date</t>
  </si>
  <si>
    <t>Radioactive Waste Pickup Request</t>
  </si>
  <si>
    <t>radstaff@austin.utexas.edu</t>
  </si>
  <si>
    <t>AU Name:</t>
  </si>
  <si>
    <t>Requestor:</t>
  </si>
  <si>
    <t>Building:</t>
  </si>
  <si>
    <t>Rooms:</t>
  </si>
  <si>
    <t>2. All radioactive signs and symbols must be completely defaced before your waste can be collected.</t>
  </si>
  <si>
    <t>1. Please provide all requested information, as indicated by the yellow cells.</t>
  </si>
  <si>
    <t>Please email this form to:</t>
  </si>
  <si>
    <t>Date submitted:</t>
  </si>
  <si>
    <t>Date of pick-up:</t>
  </si>
  <si>
    <t>3. Sharps, Lead, Biohazardous, Animal, and Chemical wastes containing radioactive materials have special requirements for handling and pickup.
     These should not be combined with regular radioactive waste.</t>
  </si>
  <si>
    <t>Activity 
at Pickup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</si>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</sst>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000"/>
    <numFmt numFmtId="167" formatCode="0.000"/>
  </numFmts>
  <fonts count="8" x14ac:knownFonts="1">
    <font>
      <sz val="10"/>
      <name val="Arial"/>
    </font>
    <font>
      <sz val="8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165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165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2" fillId="0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5" borderId="4" xfId="0" applyFont="1" applyFill="1" applyBorder="1" applyAlignment="1" applyProtection="1">
      <alignment horizontal="left"/>
      <protection locked="0"/>
    </xf>
    <xf numFmtId="15" fontId="2" fillId="5" borderId="4" xfId="0" applyNumberFormat="1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165" fontId="2" fillId="0" borderId="8" xfId="0" applyNumberFormat="1" applyFont="1" applyFill="1" applyBorder="1" applyAlignment="1" applyProtection="1">
      <alignment horizontal="center"/>
      <protection locked="0"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left"/>
      <protection locked="0"/>
    </xf>
    <xf numFmtId="0" fontId="3" fillId="5" borderId="15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wrapText="1"/>
    </xf>
    <xf numFmtId="0" fontId="4" fillId="0" borderId="6" xfId="0" applyFont="1" applyBorder="1"/>
    <xf numFmtId="0" fontId="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 wrapText="1"/>
    </xf>
    <xf numFmtId="14" fontId="3" fillId="3" borderId="8" xfId="0" applyNumberFormat="1" applyFont="1" applyFill="1" applyBorder="1" applyAlignment="1">
      <alignment horizontal="center" wrapText="1"/>
    </xf>
    <xf numFmtId="167" fontId="2" fillId="4" borderId="18" xfId="0" applyNumberFormat="1" applyFont="1" applyFill="1" applyBorder="1" applyAlignment="1" applyProtection="1">
      <alignment horizontal="center"/>
    </xf>
    <xf numFmtId="167" fontId="2" fillId="4" borderId="1" xfId="0" applyNumberFormat="1" applyFont="1" applyFill="1" applyBorder="1" applyAlignment="1" applyProtection="1">
      <alignment horizontal="center"/>
    </xf>
    <xf numFmtId="167" fontId="2" fillId="4" borderId="19" xfId="0" applyNumberFormat="1" applyFont="1" applyFill="1" applyBorder="1" applyAlignment="1" applyProtection="1">
      <alignment horizontal="center"/>
    </xf>
    <xf numFmtId="167" fontId="2" fillId="4" borderId="16" xfId="0" applyNumberFormat="1" applyFont="1" applyFill="1" applyBorder="1" applyAlignment="1" applyProtection="1">
      <alignment horizontal="center"/>
    </xf>
    <xf numFmtId="167" fontId="2" fillId="4" borderId="3" xfId="0" applyNumberFormat="1" applyFont="1" applyFill="1" applyBorder="1" applyAlignment="1" applyProtection="1">
      <alignment horizontal="center"/>
    </xf>
    <xf numFmtId="167" fontId="2" fillId="4" borderId="17" xfId="0" applyNumberFormat="1" applyFont="1" applyFill="1" applyBorder="1" applyAlignment="1" applyProtection="1">
      <alignment horizontal="center"/>
    </xf>
    <xf numFmtId="167" fontId="2" fillId="4" borderId="7" xfId="0" applyNumberFormat="1" applyFont="1" applyFill="1" applyBorder="1" applyAlignment="1" applyProtection="1">
      <alignment horizontal="center"/>
    </xf>
    <xf numFmtId="167" fontId="2" fillId="4" borderId="8" xfId="0" applyNumberFormat="1" applyFont="1" applyFill="1" applyBorder="1" applyAlignment="1" applyProtection="1">
      <alignment horizontal="center"/>
    </xf>
    <xf numFmtId="167" fontId="2" fillId="4" borderId="6" xfId="0" applyNumberFormat="1" applyFont="1" applyFill="1" applyBorder="1" applyAlignment="1" applyProtection="1">
      <alignment horizontal="center"/>
    </xf>
    <xf numFmtId="167" fontId="2" fillId="0" borderId="0" xfId="0" applyNumberFormat="1" applyFont="1"/>
    <xf numFmtId="167" fontId="3" fillId="6" borderId="4" xfId="0" applyNumberFormat="1" applyFont="1" applyFill="1" applyBorder="1"/>
    <xf numFmtId="167" fontId="2" fillId="4" borderId="1" xfId="0" applyNumberFormat="1" applyFont="1" applyFill="1" applyBorder="1" applyAlignment="1">
      <alignment horizontal="center"/>
    </xf>
    <xf numFmtId="167" fontId="2" fillId="4" borderId="3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49" fontId="2" fillId="5" borderId="14" xfId="0" applyNumberFormat="1" applyFont="1" applyFill="1" applyBorder="1" applyAlignment="1" applyProtection="1">
      <alignment horizontal="left"/>
      <protection locked="0"/>
    </xf>
    <xf numFmtId="49" fontId="2" fillId="5" borderId="15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2</xdr:row>
      <xdr:rowOff>189376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1174" cy="6656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2</xdr:row>
      <xdr:rowOff>189376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1174" cy="665626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0</xdr:row>
      <xdr:rowOff>142875</xdr:rowOff>
    </xdr:from>
    <xdr:to>
      <xdr:col>8</xdr:col>
      <xdr:colOff>780648</xdr:colOff>
      <xdr:row>2</xdr:row>
      <xdr:rowOff>85725</xdr:rowOff>
    </xdr:to>
    <xdr:pic>
      <xdr:nvPicPr>
        <xdr:cNvPr id="4" name="Picture 3" descr="https://encrypted-tbn0.gstatic.com/images?q=tbn:ANd9GcQk9Nr8DqW2nuT8VfZNl_0k4q_0fMrRBTVTPi0jHC-1QnJ7DL0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42875"/>
          <a:ext cx="466323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dstaff@austin.utexa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Normal="100" workbookViewId="0">
      <selection activeCell="I12" sqref="I12"/>
    </sheetView>
  </sheetViews>
  <sheetFormatPr defaultRowHeight="15.75" x14ac:dyDescent="0.25"/>
  <cols>
    <col min="1" max="1" width="10.28515625" style="1" customWidth="1"/>
    <col min="2" max="5" width="10.7109375" style="1" customWidth="1"/>
    <col min="6" max="6" width="11.140625" style="10" customWidth="1"/>
    <col min="7" max="7" width="10.7109375" style="9" bestFit="1" customWidth="1"/>
    <col min="8" max="8" width="11.85546875" style="10" bestFit="1" customWidth="1"/>
    <col min="9" max="9" width="19.5703125" style="1" customWidth="1"/>
    <col min="10" max="10" width="22.42578125" style="1" customWidth="1"/>
    <col min="11" max="11" width="2.7109375" style="1" customWidth="1"/>
    <col min="12" max="15" width="10.140625" style="1" customWidth="1"/>
    <col min="16" max="16384" width="9.140625" style="1"/>
  </cols>
  <sheetData>
    <row r="1" spans="1:15" ht="18.75" customHeight="1" x14ac:dyDescent="0.25">
      <c r="A1" s="3"/>
      <c r="B1" s="3"/>
      <c r="C1" s="44" t="s">
        <v>18</v>
      </c>
      <c r="D1" s="44"/>
      <c r="E1" s="44"/>
      <c r="F1" s="44"/>
      <c r="G1" s="44"/>
      <c r="H1" s="44"/>
      <c r="I1" s="44"/>
      <c r="J1" s="69" t="s">
        <v>26</v>
      </c>
    </row>
    <row r="2" spans="1:15" ht="18.75" customHeight="1" x14ac:dyDescent="0.25">
      <c r="A2" s="3"/>
      <c r="B2" s="3"/>
      <c r="C2" s="44"/>
      <c r="D2" s="44"/>
      <c r="E2" s="44"/>
      <c r="F2" s="44"/>
      <c r="G2" s="44"/>
      <c r="H2" s="44"/>
      <c r="I2" s="44"/>
      <c r="J2" s="70" t="s">
        <v>19</v>
      </c>
    </row>
    <row r="3" spans="1:15" ht="18.75" customHeight="1" x14ac:dyDescent="0.25">
      <c r="A3" s="3"/>
      <c r="B3" s="3"/>
      <c r="C3" s="44"/>
      <c r="D3" s="44"/>
      <c r="E3" s="44"/>
      <c r="F3" s="44"/>
      <c r="G3" s="44"/>
      <c r="H3" s="44"/>
      <c r="I3" s="44"/>
      <c r="J3" s="4"/>
    </row>
    <row r="4" spans="1:15" ht="7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4"/>
    </row>
    <row r="5" spans="1:15" x14ac:dyDescent="0.25">
      <c r="A5" s="7" t="s">
        <v>20</v>
      </c>
      <c r="B5" s="41"/>
      <c r="C5" s="42"/>
      <c r="D5" s="7" t="s">
        <v>21</v>
      </c>
      <c r="E5" s="41"/>
      <c r="F5" s="42"/>
      <c r="G5" s="8"/>
      <c r="H5" s="23" t="s">
        <v>27</v>
      </c>
      <c r="I5" s="29"/>
      <c r="J5" s="24"/>
    </row>
    <row r="6" spans="1:15" ht="10.5" customHeight="1" x14ac:dyDescent="0.25"/>
    <row r="7" spans="1:15" x14ac:dyDescent="0.25">
      <c r="A7" s="7" t="s">
        <v>22</v>
      </c>
      <c r="B7" s="28"/>
      <c r="D7" s="7" t="s">
        <v>23</v>
      </c>
      <c r="E7" s="67"/>
      <c r="F7" s="68"/>
      <c r="H7" s="7" t="s">
        <v>28</v>
      </c>
      <c r="I7" s="29"/>
    </row>
    <row r="8" spans="1:15" ht="10.5" customHeight="1" thickBot="1" x14ac:dyDescent="0.3">
      <c r="A8" s="7"/>
      <c r="B8" s="21"/>
      <c r="D8" s="7"/>
    </row>
    <row r="9" spans="1:15" ht="31.5" x14ac:dyDescent="0.25">
      <c r="A9" s="47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 t="s">
        <v>5</v>
      </c>
      <c r="G9" s="51" t="s">
        <v>17</v>
      </c>
      <c r="H9" s="6" t="s">
        <v>30</v>
      </c>
      <c r="I9" s="49" t="s">
        <v>6</v>
      </c>
      <c r="J9" s="45" t="s">
        <v>7</v>
      </c>
      <c r="L9" s="30" t="s">
        <v>1</v>
      </c>
      <c r="M9" s="5" t="s">
        <v>2</v>
      </c>
      <c r="N9" s="5" t="s">
        <v>3</v>
      </c>
      <c r="O9" s="31" t="s">
        <v>31</v>
      </c>
    </row>
    <row r="10" spans="1:15" ht="15.75" customHeight="1" thickBot="1" x14ac:dyDescent="0.3">
      <c r="A10" s="48"/>
      <c r="B10" s="20" t="s">
        <v>8</v>
      </c>
      <c r="C10" s="20" t="s">
        <v>8</v>
      </c>
      <c r="D10" s="20" t="s">
        <v>8</v>
      </c>
      <c r="E10" s="20" t="s">
        <v>8</v>
      </c>
      <c r="F10" s="20" t="s">
        <v>8</v>
      </c>
      <c r="G10" s="52"/>
      <c r="H10" s="2" t="s">
        <v>8</v>
      </c>
      <c r="I10" s="50"/>
      <c r="J10" s="46"/>
      <c r="L10" s="32" t="s">
        <v>8</v>
      </c>
      <c r="M10" s="20" t="s">
        <v>8</v>
      </c>
      <c r="N10" s="20" t="s">
        <v>8</v>
      </c>
      <c r="O10" s="33" t="s">
        <v>8</v>
      </c>
    </row>
    <row r="11" spans="1:15" x14ac:dyDescent="0.25">
      <c r="A11" s="34"/>
      <c r="B11" s="35"/>
      <c r="C11" s="35"/>
      <c r="D11" s="35"/>
      <c r="E11" s="35"/>
      <c r="F11" s="64" t="str">
        <f>IF(SUM(B11:E11),SUM(B11:E11),"")</f>
        <v/>
      </c>
      <c r="G11" s="36"/>
      <c r="H11" s="54" t="str">
        <f>IF(OR(ISBLANK(A11),ISBLANK(G11),ISBLANK($I$7)),"",(F11*(0.5^(($I$7-G11)/VLOOKUP(A11,Isotopes!A$2:B$8,2,FALSE)))))</f>
        <v/>
      </c>
      <c r="I11" s="36"/>
      <c r="J11" s="37"/>
      <c r="L11" s="53" t="str">
        <f>IF(OR(ISBLANK(A11),ISBLANK(G11),ISBLANK($I$7)),"",(B11*(0.5^(($I$7-G11)/VLOOKUP(A11,Isotopes!A$2:B$8,2,FALSE)))))</f>
        <v/>
      </c>
      <c r="M11" s="54" t="str">
        <f>IF(OR(ISBLANK(A11),ISBLANK(G11),ISBLANK($I$7)),"",(C11*(0.5^(($I$7-G11)/VLOOKUP(A11,Isotopes!A$2:B$8,2,FALSE)))))</f>
        <v/>
      </c>
      <c r="N11" s="54" t="str">
        <f>IF(OR(ISBLANK(A11),ISBLANK(G11),ISBLANK($I$7)),"",(D11*(0.5^(($I$7-G11)/VLOOKUP(A11,Isotopes!A$2:B$8,2,FALSE)))))</f>
        <v/>
      </c>
      <c r="O11" s="55" t="str">
        <f>IF(OR(ISBLANK(A11),ISBLANK(G11),ISBLANK($I$7)),"",(E11*(0.5^(($I$7-G11)/VLOOKUP(A11,Isotopes!A$2:B$8,2,FALSE)))))</f>
        <v/>
      </c>
    </row>
    <row r="12" spans="1:15" x14ac:dyDescent="0.25">
      <c r="A12" s="17"/>
      <c r="B12" s="18"/>
      <c r="C12" s="18"/>
      <c r="D12" s="18"/>
      <c r="E12" s="11"/>
      <c r="F12" s="65" t="str">
        <f t="shared" ref="F12:F30" si="0">IF(SUM(B12:E12),SUM(B12:E12),"")</f>
        <v/>
      </c>
      <c r="G12" s="19"/>
      <c r="H12" s="57" t="str">
        <f>IF(OR(ISBLANK(A12),ISBLANK(G12),ISBLANK($I$7)),"",(F12*(0.5^(($I$7-G12)/VLOOKUP(A12,Isotopes!A$2:B$8,2,FALSE)))))</f>
        <v/>
      </c>
      <c r="I12" s="19"/>
      <c r="J12" s="14"/>
      <c r="L12" s="56" t="str">
        <f>IF(OR(ISBLANK(A12),ISBLANK(G12),ISBLANK($I$7)),"",(B12*(0.5^(($I$7-G12)/VLOOKUP(A12,Isotopes!A$2:B$8,2,FALSE)))))</f>
        <v/>
      </c>
      <c r="M12" s="57" t="str">
        <f>IF(OR(ISBLANK(A12),ISBLANK(G12),ISBLANK($I$7)),"",(C12*(0.5^(($I$7-G12)/VLOOKUP(A12,Isotopes!A$2:B$8,2,FALSE)))))</f>
        <v/>
      </c>
      <c r="N12" s="57" t="str">
        <f>IF(OR(ISBLANK(A12),ISBLANK(G12),ISBLANK($I$7)),"",(D12*(0.5^(($I$7-G12)/VLOOKUP(A12,Isotopes!A$2:B$8,2,FALSE)))))</f>
        <v/>
      </c>
      <c r="O12" s="58" t="str">
        <f>IF(OR(ISBLANK(A12),ISBLANK(G12),ISBLANK($I$7)),"",(E12*(0.5^(($I$7-G12)/VLOOKUP(A12,Isotopes!A$2:B$8,2,FALSE)))))</f>
        <v/>
      </c>
    </row>
    <row r="13" spans="1:15" x14ac:dyDescent="0.25">
      <c r="A13" s="17"/>
      <c r="B13" s="18"/>
      <c r="C13" s="18"/>
      <c r="D13" s="18"/>
      <c r="E13" s="11"/>
      <c r="F13" s="65" t="str">
        <f t="shared" si="0"/>
        <v/>
      </c>
      <c r="G13" s="19"/>
      <c r="H13" s="57" t="str">
        <f>IF(OR(ISBLANK(A13),ISBLANK(G13),ISBLANK($I$7)),"",(F13*(0.5^(($I$7-G13)/VLOOKUP(A13,Isotopes!A$2:B$8,2,FALSE)))))</f>
        <v/>
      </c>
      <c r="I13" s="13"/>
      <c r="J13" s="14"/>
      <c r="L13" s="56" t="str">
        <f>IF(OR(ISBLANK(A13),ISBLANK(G13),ISBLANK($I$7)),"",(B13*(0.5^(($I$7-G13)/VLOOKUP(A13,Isotopes!A$2:B$8,2,FALSE)))))</f>
        <v/>
      </c>
      <c r="M13" s="57" t="str">
        <f>IF(OR(ISBLANK(A13),ISBLANK(G13),ISBLANK($I$7)),"",(C13*(0.5^(($I$7-G13)/VLOOKUP(A13,Isotopes!A$2:B$8,2,FALSE)))))</f>
        <v/>
      </c>
      <c r="N13" s="57" t="str">
        <f>IF(OR(ISBLANK(A13),ISBLANK(G13),ISBLANK($I$7)),"",(D13*(0.5^(($I$7-G13)/VLOOKUP(A13,Isotopes!A$2:B$8,2,FALSE)))))</f>
        <v/>
      </c>
      <c r="O13" s="58" t="str">
        <f>IF(OR(ISBLANK(A13),ISBLANK(G13),ISBLANK($I$7)),"",(E13*(0.5^(($I$7-G13)/VLOOKUP(A13,Isotopes!A$2:B$8,2,FALSE)))))</f>
        <v/>
      </c>
    </row>
    <row r="14" spans="1:15" x14ac:dyDescent="0.25">
      <c r="A14" s="17"/>
      <c r="B14" s="18"/>
      <c r="C14" s="18"/>
      <c r="D14" s="18"/>
      <c r="E14" s="11"/>
      <c r="F14" s="65" t="str">
        <f t="shared" si="0"/>
        <v/>
      </c>
      <c r="G14" s="19"/>
      <c r="H14" s="57" t="str">
        <f>IF(OR(ISBLANK(A14),ISBLANK(G14),ISBLANK($I$7)),"",(F14*(0.5^(($I$7-G14)/VLOOKUP(A14,Isotopes!A$2:B$8,2,FALSE)))))</f>
        <v/>
      </c>
      <c r="I14" s="13"/>
      <c r="J14" s="14"/>
      <c r="L14" s="56" t="str">
        <f>IF(OR(ISBLANK(A14),ISBLANK(G14),ISBLANK($I$7)),"",(B14*(0.5^(($I$7-G14)/VLOOKUP(A14,Isotopes!A$2:B$8,2,FALSE)))))</f>
        <v/>
      </c>
      <c r="M14" s="57" t="str">
        <f>IF(OR(ISBLANK(A14),ISBLANK(G14),ISBLANK($I$7)),"",(C14*(0.5^(($I$7-G14)/VLOOKUP(A14,Isotopes!A$2:B$8,2,FALSE)))))</f>
        <v/>
      </c>
      <c r="N14" s="57" t="str">
        <f>IF(OR(ISBLANK(A14),ISBLANK(G14),ISBLANK($I$7)),"",(D14*(0.5^(($I$7-G14)/VLOOKUP(A14,Isotopes!A$2:B$8,2,FALSE)))))</f>
        <v/>
      </c>
      <c r="O14" s="58" t="str">
        <f>IF(OR(ISBLANK(A14),ISBLANK(G14),ISBLANK($I$7)),"",(E14*(0.5^(($I$7-G14)/VLOOKUP(A14,Isotopes!A$2:B$8,2,FALSE)))))</f>
        <v/>
      </c>
    </row>
    <row r="15" spans="1:15" x14ac:dyDescent="0.25">
      <c r="A15" s="17"/>
      <c r="B15" s="18"/>
      <c r="C15" s="18"/>
      <c r="D15" s="18"/>
      <c r="E15" s="11"/>
      <c r="F15" s="65" t="str">
        <f t="shared" si="0"/>
        <v/>
      </c>
      <c r="G15" s="19"/>
      <c r="H15" s="57" t="str">
        <f>IF(OR(ISBLANK(A15),ISBLANK(G15),ISBLANK($I$7)),"",(F15*(0.5^(($I$7-G15)/VLOOKUP(A15,Isotopes!A$2:B$8,2,FALSE)))))</f>
        <v/>
      </c>
      <c r="I15" s="13"/>
      <c r="J15" s="14"/>
      <c r="L15" s="56" t="str">
        <f>IF(OR(ISBLANK(A15),ISBLANK(G15),ISBLANK($I$7)),"",(B15*(0.5^(($I$7-G15)/VLOOKUP(A15,Isotopes!A$2:B$8,2,FALSE)))))</f>
        <v/>
      </c>
      <c r="M15" s="57" t="str">
        <f>IF(OR(ISBLANK(A15),ISBLANK(G15),ISBLANK($I$7)),"",(C15*(0.5^(($I$7-G15)/VLOOKUP(A15,Isotopes!A$2:B$8,2,FALSE)))))</f>
        <v/>
      </c>
      <c r="N15" s="57" t="str">
        <f>IF(OR(ISBLANK(A15),ISBLANK(G15),ISBLANK($I$7)),"",(D15*(0.5^(($I$7-G15)/VLOOKUP(A15,Isotopes!A$2:B$8,2,FALSE)))))</f>
        <v/>
      </c>
      <c r="O15" s="58" t="str">
        <f>IF(OR(ISBLANK(A15),ISBLANK(G15),ISBLANK($I$7)),"",(E15*(0.5^(($I$7-G15)/VLOOKUP(A15,Isotopes!A$2:B$8,2,FALSE)))))</f>
        <v/>
      </c>
    </row>
    <row r="16" spans="1:15" x14ac:dyDescent="0.25">
      <c r="A16" s="17"/>
      <c r="B16" s="18"/>
      <c r="C16" s="18"/>
      <c r="D16" s="18"/>
      <c r="E16" s="11"/>
      <c r="F16" s="65" t="str">
        <f t="shared" si="0"/>
        <v/>
      </c>
      <c r="G16" s="19"/>
      <c r="H16" s="57" t="str">
        <f>IF(OR(ISBLANK(A16),ISBLANK(G16),ISBLANK($I$7)),"",(F16*(0.5^(($I$7-G16)/VLOOKUP(A16,Isotopes!A$2:B$8,2,FALSE)))))</f>
        <v/>
      </c>
      <c r="I16" s="13"/>
      <c r="J16" s="14"/>
      <c r="L16" s="56" t="str">
        <f>IF(OR(ISBLANK(A16),ISBLANK(G16),ISBLANK($I$7)),"",(B16*(0.5^(($I$7-G16)/VLOOKUP(A16,Isotopes!A$2:B$8,2,FALSE)))))</f>
        <v/>
      </c>
      <c r="M16" s="57" t="str">
        <f>IF(OR(ISBLANK(A16),ISBLANK(G16),ISBLANK($I$7)),"",(C16*(0.5^(($I$7-G16)/VLOOKUP(A16,Isotopes!A$2:B$8,2,FALSE)))))</f>
        <v/>
      </c>
      <c r="N16" s="57" t="str">
        <f>IF(OR(ISBLANK(A16),ISBLANK(G16),ISBLANK($I$7)),"",(D16*(0.5^(($I$7-G16)/VLOOKUP(A16,Isotopes!A$2:B$8,2,FALSE)))))</f>
        <v/>
      </c>
      <c r="O16" s="58" t="str">
        <f>IF(OR(ISBLANK(A16),ISBLANK(G16),ISBLANK($I$7)),"",(E16*(0.5^(($I$7-G16)/VLOOKUP(A16,Isotopes!A$2:B$8,2,FALSE)))))</f>
        <v/>
      </c>
    </row>
    <row r="17" spans="1:15" x14ac:dyDescent="0.25">
      <c r="A17" s="17"/>
      <c r="B17" s="18"/>
      <c r="C17" s="18"/>
      <c r="D17" s="18"/>
      <c r="E17" s="11"/>
      <c r="F17" s="65" t="str">
        <f t="shared" si="0"/>
        <v/>
      </c>
      <c r="G17" s="19"/>
      <c r="H17" s="57" t="str">
        <f>IF(OR(ISBLANK(A17),ISBLANK(G17),ISBLANK($I$7)),"",(F17*(0.5^(($I$7-G17)/VLOOKUP(A17,Isotopes!A$2:B$8,2,FALSE)))))</f>
        <v/>
      </c>
      <c r="I17" s="13"/>
      <c r="J17" s="14"/>
      <c r="L17" s="56" t="str">
        <f>IF(OR(ISBLANK(A17),ISBLANK(G17),ISBLANK($I$7)),"",(B17*(0.5^(($I$7-G17)/VLOOKUP(A17,Isotopes!A$2:B$8,2,FALSE)))))</f>
        <v/>
      </c>
      <c r="M17" s="57" t="str">
        <f>IF(OR(ISBLANK(A17),ISBLANK(G17),ISBLANK($I$7)),"",(C17*(0.5^(($I$7-G17)/VLOOKUP(A17,Isotopes!A$2:B$8,2,FALSE)))))</f>
        <v/>
      </c>
      <c r="N17" s="57" t="str">
        <f>IF(OR(ISBLANK(A17),ISBLANK(G17),ISBLANK($I$7)),"",(D17*(0.5^(($I$7-G17)/VLOOKUP(A17,Isotopes!A$2:B$8,2,FALSE)))))</f>
        <v/>
      </c>
      <c r="O17" s="58" t="str">
        <f>IF(OR(ISBLANK(A17),ISBLANK(G17),ISBLANK($I$7)),"",(E17*(0.5^(($I$7-G17)/VLOOKUP(A17,Isotopes!A$2:B$8,2,FALSE)))))</f>
        <v/>
      </c>
    </row>
    <row r="18" spans="1:15" x14ac:dyDescent="0.25">
      <c r="A18" s="17"/>
      <c r="B18" s="18"/>
      <c r="C18" s="18"/>
      <c r="D18" s="18"/>
      <c r="E18" s="11"/>
      <c r="F18" s="65" t="str">
        <f t="shared" si="0"/>
        <v/>
      </c>
      <c r="G18" s="19"/>
      <c r="H18" s="57" t="str">
        <f>IF(OR(ISBLANK(A18),ISBLANK(G18),ISBLANK($I$7)),"",(F18*(0.5^(($I$7-G18)/VLOOKUP(A18,Isotopes!A$2:B$8,2,FALSE)))))</f>
        <v/>
      </c>
      <c r="I18" s="13"/>
      <c r="J18" s="14"/>
      <c r="L18" s="56" t="str">
        <f>IF(OR(ISBLANK(A18),ISBLANK(G18),ISBLANK($I$7)),"",(B18*(0.5^(($I$7-G18)/VLOOKUP(A18,Isotopes!A$2:B$8,2,FALSE)))))</f>
        <v/>
      </c>
      <c r="M18" s="57" t="str">
        <f>IF(OR(ISBLANK(A18),ISBLANK(G18),ISBLANK($I$7)),"",(C18*(0.5^(($I$7-G18)/VLOOKUP(A18,Isotopes!A$2:B$8,2,FALSE)))))</f>
        <v/>
      </c>
      <c r="N18" s="57" t="str">
        <f>IF(OR(ISBLANK(A18),ISBLANK(G18),ISBLANK($I$7)),"",(D18*(0.5^(($I$7-G18)/VLOOKUP(A18,Isotopes!A$2:B$8,2,FALSE)))))</f>
        <v/>
      </c>
      <c r="O18" s="58" t="str">
        <f>IF(OR(ISBLANK(A18),ISBLANK(G18),ISBLANK($I$7)),"",(E18*(0.5^(($I$7-G18)/VLOOKUP(A18,Isotopes!A$2:B$8,2,FALSE)))))</f>
        <v/>
      </c>
    </row>
    <row r="19" spans="1:15" x14ac:dyDescent="0.25">
      <c r="A19" s="17"/>
      <c r="B19" s="18"/>
      <c r="C19" s="18"/>
      <c r="D19" s="18"/>
      <c r="E19" s="11"/>
      <c r="F19" s="65" t="str">
        <f t="shared" si="0"/>
        <v/>
      </c>
      <c r="G19" s="19"/>
      <c r="H19" s="57" t="str">
        <f>IF(OR(ISBLANK(A19),ISBLANK(G19),ISBLANK($I$7)),"",(F19*(0.5^(($I$7-G19)/VLOOKUP(A19,Isotopes!A$2:B$8,2,FALSE)))))</f>
        <v/>
      </c>
      <c r="I19" s="13"/>
      <c r="J19" s="14"/>
      <c r="L19" s="56" t="str">
        <f>IF(OR(ISBLANK(A19),ISBLANK(G19),ISBLANK($I$7)),"",(B19*(0.5^(($I$7-G19)/VLOOKUP(A19,Isotopes!A$2:B$8,2,FALSE)))))</f>
        <v/>
      </c>
      <c r="M19" s="57" t="str">
        <f>IF(OR(ISBLANK(A19),ISBLANK(G19),ISBLANK($I$7)),"",(C19*(0.5^(($I$7-G19)/VLOOKUP(A19,Isotopes!A$2:B$8,2,FALSE)))))</f>
        <v/>
      </c>
      <c r="N19" s="57" t="str">
        <f>IF(OR(ISBLANK(A19),ISBLANK(G19),ISBLANK($I$7)),"",(D19*(0.5^(($I$7-G19)/VLOOKUP(A19,Isotopes!A$2:B$8,2,FALSE)))))</f>
        <v/>
      </c>
      <c r="O19" s="58" t="str">
        <f>IF(OR(ISBLANK(A19),ISBLANK(G19),ISBLANK($I$7)),"",(E19*(0.5^(($I$7-G19)/VLOOKUP(A19,Isotopes!A$2:B$8,2,FALSE)))))</f>
        <v/>
      </c>
    </row>
    <row r="20" spans="1:15" x14ac:dyDescent="0.25">
      <c r="A20" s="17"/>
      <c r="B20" s="18"/>
      <c r="C20" s="18"/>
      <c r="D20" s="18"/>
      <c r="E20" s="11"/>
      <c r="F20" s="65" t="str">
        <f t="shared" si="0"/>
        <v/>
      </c>
      <c r="G20" s="19"/>
      <c r="H20" s="57" t="str">
        <f>IF(OR(ISBLANK(A20),ISBLANK(G20),ISBLANK($I$7)),"",(F20*(0.5^(($I$7-G20)/VLOOKUP(A20,Isotopes!A$2:B$8,2,FALSE)))))</f>
        <v/>
      </c>
      <c r="I20" s="13"/>
      <c r="J20" s="14"/>
      <c r="L20" s="56" t="str">
        <f>IF(OR(ISBLANK(A20),ISBLANK(G20),ISBLANK($I$7)),"",(B20*(0.5^(($I$7-G20)/VLOOKUP(A20,Isotopes!A$2:B$8,2,FALSE)))))</f>
        <v/>
      </c>
      <c r="M20" s="57" t="str">
        <f>IF(OR(ISBLANK(A20),ISBLANK(G20),ISBLANK($I$7)),"",(C20*(0.5^(($I$7-G20)/VLOOKUP(A20,Isotopes!A$2:B$8,2,FALSE)))))</f>
        <v/>
      </c>
      <c r="N20" s="57" t="str">
        <f>IF(OR(ISBLANK(A20),ISBLANK(G20),ISBLANK($I$7)),"",(D20*(0.5^(($I$7-G20)/VLOOKUP(A20,Isotopes!A$2:B$8,2,FALSE)))))</f>
        <v/>
      </c>
      <c r="O20" s="58" t="str">
        <f>IF(OR(ISBLANK(A20),ISBLANK(G20),ISBLANK($I$7)),"",(E20*(0.5^(($I$7-G20)/VLOOKUP(A20,Isotopes!A$2:B$8,2,FALSE)))))</f>
        <v/>
      </c>
    </row>
    <row r="21" spans="1:15" x14ac:dyDescent="0.25">
      <c r="A21" s="17"/>
      <c r="B21" s="18"/>
      <c r="C21" s="18"/>
      <c r="D21" s="18"/>
      <c r="E21" s="11"/>
      <c r="F21" s="65" t="str">
        <f t="shared" si="0"/>
        <v/>
      </c>
      <c r="G21" s="19"/>
      <c r="H21" s="57" t="str">
        <f>IF(OR(ISBLANK(A21),ISBLANK(G21),ISBLANK($I$7)),"",(F21*(0.5^(($I$7-G21)/VLOOKUP(A21,Isotopes!A$2:B$8,2,FALSE)))))</f>
        <v/>
      </c>
      <c r="I21" s="13"/>
      <c r="J21" s="14"/>
      <c r="L21" s="56" t="str">
        <f>IF(OR(ISBLANK(A21),ISBLANK(G21),ISBLANK($I$7)),"",(B21*(0.5^(($I$7-G21)/VLOOKUP(A21,Isotopes!A$2:B$8,2,FALSE)))))</f>
        <v/>
      </c>
      <c r="M21" s="57" t="str">
        <f>IF(OR(ISBLANK(A21),ISBLANK(G21),ISBLANK($I$7)),"",(C21*(0.5^(($I$7-G21)/VLOOKUP(A21,Isotopes!A$2:B$8,2,FALSE)))))</f>
        <v/>
      </c>
      <c r="N21" s="57" t="str">
        <f>IF(OR(ISBLANK(A21),ISBLANK(G21),ISBLANK($I$7)),"",(D21*(0.5^(($I$7-G21)/VLOOKUP(A21,Isotopes!A$2:B$8,2,FALSE)))))</f>
        <v/>
      </c>
      <c r="O21" s="58" t="str">
        <f>IF(OR(ISBLANK(A21),ISBLANK(G21),ISBLANK($I$7)),"",(E21*(0.5^(($I$7-G21)/VLOOKUP(A21,Isotopes!A$2:B$8,2,FALSE)))))</f>
        <v/>
      </c>
    </row>
    <row r="22" spans="1:15" x14ac:dyDescent="0.25">
      <c r="A22" s="17"/>
      <c r="B22" s="18"/>
      <c r="C22" s="18"/>
      <c r="D22" s="18"/>
      <c r="E22" s="11"/>
      <c r="F22" s="65" t="str">
        <f t="shared" si="0"/>
        <v/>
      </c>
      <c r="G22" s="19"/>
      <c r="H22" s="57" t="str">
        <f>IF(OR(ISBLANK(A22),ISBLANK(G22),ISBLANK($I$7)),"",(F22*(0.5^(($I$7-G22)/VLOOKUP(A22,Isotopes!A$2:B$8,2,FALSE)))))</f>
        <v/>
      </c>
      <c r="I22" s="13"/>
      <c r="J22" s="14"/>
      <c r="L22" s="56" t="str">
        <f>IF(OR(ISBLANK(A22),ISBLANK(G22),ISBLANK($I$7)),"",(B22*(0.5^(($I$7-G22)/VLOOKUP(A22,Isotopes!A$2:B$8,2,FALSE)))))</f>
        <v/>
      </c>
      <c r="M22" s="57" t="str">
        <f>IF(OR(ISBLANK(A22),ISBLANK(G22),ISBLANK($I$7)),"",(C22*(0.5^(($I$7-G22)/VLOOKUP(A22,Isotopes!A$2:B$8,2,FALSE)))))</f>
        <v/>
      </c>
      <c r="N22" s="57" t="str">
        <f>IF(OR(ISBLANK(A22),ISBLANK(G22),ISBLANK($I$7)),"",(D22*(0.5^(($I$7-G22)/VLOOKUP(A22,Isotopes!A$2:B$8,2,FALSE)))))</f>
        <v/>
      </c>
      <c r="O22" s="58" t="str">
        <f>IF(OR(ISBLANK(A22),ISBLANK(G22),ISBLANK($I$7)),"",(E22*(0.5^(($I$7-G22)/VLOOKUP(A22,Isotopes!A$2:B$8,2,FALSE)))))</f>
        <v/>
      </c>
    </row>
    <row r="23" spans="1:15" x14ac:dyDescent="0.25">
      <c r="A23" s="17"/>
      <c r="B23" s="18"/>
      <c r="C23" s="18"/>
      <c r="D23" s="18"/>
      <c r="E23" s="11"/>
      <c r="F23" s="65" t="str">
        <f t="shared" si="0"/>
        <v/>
      </c>
      <c r="G23" s="19"/>
      <c r="H23" s="57" t="str">
        <f>IF(OR(ISBLANK(A23),ISBLANK(G23),ISBLANK($I$7)),"",(F23*(0.5^(($I$7-G23)/VLOOKUP(A23,Isotopes!A$2:B$8,2,FALSE)))))</f>
        <v/>
      </c>
      <c r="I23" s="13"/>
      <c r="J23" s="14"/>
      <c r="L23" s="56" t="str">
        <f>IF(OR(ISBLANK(A23),ISBLANK(G23),ISBLANK($I$7)),"",(B23*(0.5^(($I$7-G23)/VLOOKUP(A23,Isotopes!A$2:B$8,2,FALSE)))))</f>
        <v/>
      </c>
      <c r="M23" s="57" t="str">
        <f>IF(OR(ISBLANK(A23),ISBLANK(G23),ISBLANK($I$7)),"",(C23*(0.5^(($I$7-G23)/VLOOKUP(A23,Isotopes!A$2:B$8,2,FALSE)))))</f>
        <v/>
      </c>
      <c r="N23" s="57" t="str">
        <f>IF(OR(ISBLANK(A23),ISBLANK(G23),ISBLANK($I$7)),"",(D23*(0.5^(($I$7-G23)/VLOOKUP(A23,Isotopes!A$2:B$8,2,FALSE)))))</f>
        <v/>
      </c>
      <c r="O23" s="58" t="str">
        <f>IF(OR(ISBLANK(A23),ISBLANK(G23),ISBLANK($I$7)),"",(E23*(0.5^(($I$7-G23)/VLOOKUP(A23,Isotopes!A$2:B$8,2,FALSE)))))</f>
        <v/>
      </c>
    </row>
    <row r="24" spans="1:15" x14ac:dyDescent="0.25">
      <c r="A24" s="17"/>
      <c r="B24" s="18"/>
      <c r="C24" s="18"/>
      <c r="D24" s="18"/>
      <c r="E24" s="11"/>
      <c r="F24" s="65" t="str">
        <f t="shared" si="0"/>
        <v/>
      </c>
      <c r="G24" s="19"/>
      <c r="H24" s="57" t="str">
        <f>IF(OR(ISBLANK(A24),ISBLANK(G24),ISBLANK($I$7)),"",(F24*(0.5^(($I$7-G24)/VLOOKUP(A24,Isotopes!A$2:B$8,2,FALSE)))))</f>
        <v/>
      </c>
      <c r="I24" s="13"/>
      <c r="J24" s="14"/>
      <c r="L24" s="56" t="str">
        <f>IF(OR(ISBLANK(A24),ISBLANK(G24),ISBLANK($I$7)),"",(B24*(0.5^(($I$7-G24)/VLOOKUP(A24,Isotopes!A$2:B$8,2,FALSE)))))</f>
        <v/>
      </c>
      <c r="M24" s="57" t="str">
        <f>IF(OR(ISBLANK(A24),ISBLANK(G24),ISBLANK($I$7)),"",(C24*(0.5^(($I$7-G24)/VLOOKUP(A24,Isotopes!A$2:B$8,2,FALSE)))))</f>
        <v/>
      </c>
      <c r="N24" s="57" t="str">
        <f>IF(OR(ISBLANK(A24),ISBLANK(G24),ISBLANK($I$7)),"",(D24*(0.5^(($I$7-G24)/VLOOKUP(A24,Isotopes!A$2:B$8,2,FALSE)))))</f>
        <v/>
      </c>
      <c r="O24" s="58" t="str">
        <f>IF(OR(ISBLANK(A24),ISBLANK(G24),ISBLANK($I$7)),"",(E24*(0.5^(($I$7-G24)/VLOOKUP(A24,Isotopes!A$2:B$8,2,FALSE)))))</f>
        <v/>
      </c>
    </row>
    <row r="25" spans="1:15" x14ac:dyDescent="0.25">
      <c r="A25" s="17"/>
      <c r="B25" s="18"/>
      <c r="C25" s="18"/>
      <c r="D25" s="18"/>
      <c r="E25" s="11"/>
      <c r="F25" s="65" t="str">
        <f t="shared" si="0"/>
        <v/>
      </c>
      <c r="G25" s="19"/>
      <c r="H25" s="57" t="str">
        <f>IF(OR(ISBLANK(A25),ISBLANK(G25),ISBLANK($I$7)),"",(F25*(0.5^(($I$7-G25)/VLOOKUP(A25,Isotopes!A$2:B$8,2,FALSE)))))</f>
        <v/>
      </c>
      <c r="I25" s="13"/>
      <c r="J25" s="14"/>
      <c r="L25" s="56" t="str">
        <f>IF(OR(ISBLANK(A25),ISBLANK(G25),ISBLANK($I$7)),"",(B25*(0.5^(($I$7-G25)/VLOOKUP(A25,Isotopes!A$2:B$8,2,FALSE)))))</f>
        <v/>
      </c>
      <c r="M25" s="57" t="str">
        <f>IF(OR(ISBLANK(A25),ISBLANK(G25),ISBLANK($I$7)),"",(C25*(0.5^(($I$7-G25)/VLOOKUP(A25,Isotopes!A$2:B$8,2,FALSE)))))</f>
        <v/>
      </c>
      <c r="N25" s="57" t="str">
        <f>IF(OR(ISBLANK(A25),ISBLANK(G25),ISBLANK($I$7)),"",(D25*(0.5^(($I$7-G25)/VLOOKUP(A25,Isotopes!A$2:B$8,2,FALSE)))))</f>
        <v/>
      </c>
      <c r="O25" s="58" t="str">
        <f>IF(OR(ISBLANK(A25),ISBLANK(G25),ISBLANK($I$7)),"",(E25*(0.5^(($I$7-G25)/VLOOKUP(A25,Isotopes!A$2:B$8,2,FALSE)))))</f>
        <v/>
      </c>
    </row>
    <row r="26" spans="1:15" x14ac:dyDescent="0.25">
      <c r="A26" s="17"/>
      <c r="B26" s="18"/>
      <c r="C26" s="18"/>
      <c r="D26" s="18"/>
      <c r="E26" s="11"/>
      <c r="F26" s="65" t="str">
        <f t="shared" si="0"/>
        <v/>
      </c>
      <c r="G26" s="19"/>
      <c r="H26" s="57" t="str">
        <f>IF(OR(ISBLANK(A26),ISBLANK(G26),ISBLANK($I$7)),"",(F26*(0.5^(($I$7-G26)/VLOOKUP(A26,Isotopes!A$2:B$8,2,FALSE)))))</f>
        <v/>
      </c>
      <c r="I26" s="13"/>
      <c r="J26" s="14"/>
      <c r="L26" s="56" t="str">
        <f>IF(OR(ISBLANK(A26),ISBLANK(G26),ISBLANK($I$7)),"",(B26*(0.5^(($I$7-G26)/VLOOKUP(A26,Isotopes!A$2:B$8,2,FALSE)))))</f>
        <v/>
      </c>
      <c r="M26" s="57" t="str">
        <f>IF(OR(ISBLANK(A26),ISBLANK(G26),ISBLANK($I$7)),"",(C26*(0.5^(($I$7-G26)/VLOOKUP(A26,Isotopes!A$2:B$8,2,FALSE)))))</f>
        <v/>
      </c>
      <c r="N26" s="57" t="str">
        <f>IF(OR(ISBLANK(A26),ISBLANK(G26),ISBLANK($I$7)),"",(D26*(0.5^(($I$7-G26)/VLOOKUP(A26,Isotopes!A$2:B$8,2,FALSE)))))</f>
        <v/>
      </c>
      <c r="O26" s="58" t="str">
        <f>IF(OR(ISBLANK(A26),ISBLANK(G26),ISBLANK($I$7)),"",(E26*(0.5^(($I$7-G26)/VLOOKUP(A26,Isotopes!A$2:B$8,2,FALSE)))))</f>
        <v/>
      </c>
    </row>
    <row r="27" spans="1:15" x14ac:dyDescent="0.25">
      <c r="A27" s="17"/>
      <c r="B27" s="18"/>
      <c r="C27" s="18"/>
      <c r="D27" s="18"/>
      <c r="E27" s="11"/>
      <c r="F27" s="65" t="str">
        <f t="shared" si="0"/>
        <v/>
      </c>
      <c r="G27" s="19"/>
      <c r="H27" s="57" t="str">
        <f>IF(OR(ISBLANK(A27),ISBLANK(G27),ISBLANK($I$7)),"",(F27*(0.5^(($I$7-G27)/VLOOKUP(A27,Isotopes!A$2:B$8,2,FALSE)))))</f>
        <v/>
      </c>
      <c r="I27" s="13"/>
      <c r="J27" s="14"/>
      <c r="L27" s="56" t="str">
        <f>IF(OR(ISBLANK(A27),ISBLANK(G27),ISBLANK($I$7)),"",(B27*(0.5^(($I$7-G27)/VLOOKUP(A27,Isotopes!A$2:B$8,2,FALSE)))))</f>
        <v/>
      </c>
      <c r="M27" s="57" t="str">
        <f>IF(OR(ISBLANK(A27),ISBLANK(G27),ISBLANK($I$7)),"",(C27*(0.5^(($I$7-G27)/VLOOKUP(A27,Isotopes!A$2:B$8,2,FALSE)))))</f>
        <v/>
      </c>
      <c r="N27" s="57" t="str">
        <f>IF(OR(ISBLANK(A27),ISBLANK(G27),ISBLANK($I$7)),"",(D27*(0.5^(($I$7-G27)/VLOOKUP(A27,Isotopes!A$2:B$8,2,FALSE)))))</f>
        <v/>
      </c>
      <c r="O27" s="58" t="str">
        <f>IF(OR(ISBLANK(A27),ISBLANK(G27),ISBLANK($I$7)),"",(E27*(0.5^(($I$7-G27)/VLOOKUP(A27,Isotopes!A$2:B$8,2,FALSE)))))</f>
        <v/>
      </c>
    </row>
    <row r="28" spans="1:15" x14ac:dyDescent="0.25">
      <c r="A28" s="17"/>
      <c r="B28" s="18"/>
      <c r="C28" s="18"/>
      <c r="D28" s="18"/>
      <c r="E28" s="11"/>
      <c r="F28" s="65" t="str">
        <f t="shared" si="0"/>
        <v/>
      </c>
      <c r="G28" s="19"/>
      <c r="H28" s="57" t="str">
        <f>IF(OR(ISBLANK(A28),ISBLANK(G28),ISBLANK($I$7)),"",(F28*(0.5^(($I$7-G28)/VLOOKUP(A28,Isotopes!A$2:B$8,2,FALSE)))))</f>
        <v/>
      </c>
      <c r="I28" s="13"/>
      <c r="J28" s="14"/>
      <c r="L28" s="56" t="str">
        <f>IF(OR(ISBLANK(A28),ISBLANK(G28),ISBLANK($I$7)),"",(B28*(0.5^(($I$7-G28)/VLOOKUP(A28,Isotopes!A$2:B$8,2,FALSE)))))</f>
        <v/>
      </c>
      <c r="M28" s="57" t="str">
        <f>IF(OR(ISBLANK(A28),ISBLANK(G28),ISBLANK($I$7)),"",(C28*(0.5^(($I$7-G28)/VLOOKUP(A28,Isotopes!A$2:B$8,2,FALSE)))))</f>
        <v/>
      </c>
      <c r="N28" s="57" t="str">
        <f>IF(OR(ISBLANK(A28),ISBLANK(G28),ISBLANK($I$7)),"",(D28*(0.5^(($I$7-G28)/VLOOKUP(A28,Isotopes!A$2:B$8,2,FALSE)))))</f>
        <v/>
      </c>
      <c r="O28" s="58" t="str">
        <f>IF(OR(ISBLANK(A28),ISBLANK(G28),ISBLANK($I$7)),"",(E28*(0.5^(($I$7-G28)/VLOOKUP(A28,Isotopes!A$2:B$8,2,FALSE)))))</f>
        <v/>
      </c>
    </row>
    <row r="29" spans="1:15" x14ac:dyDescent="0.25">
      <c r="A29" s="17"/>
      <c r="B29" s="18"/>
      <c r="C29" s="18"/>
      <c r="D29" s="18"/>
      <c r="E29" s="11"/>
      <c r="F29" s="65" t="str">
        <f t="shared" si="0"/>
        <v/>
      </c>
      <c r="G29" s="19"/>
      <c r="H29" s="57" t="str">
        <f>IF(OR(ISBLANK(A29),ISBLANK(G29),ISBLANK($I$7)),"",(F29*(0.5^(($I$7-G29)/VLOOKUP(A29,Isotopes!A$2:B$8,2,FALSE)))))</f>
        <v/>
      </c>
      <c r="I29" s="13"/>
      <c r="J29" s="14"/>
      <c r="L29" s="56" t="str">
        <f>IF(OR(ISBLANK(A29),ISBLANK(G29),ISBLANK($I$7)),"",(B29*(0.5^(($I$7-G29)/VLOOKUP(A29,Isotopes!A$2:B$8,2,FALSE)))))</f>
        <v/>
      </c>
      <c r="M29" s="57" t="str">
        <f>IF(OR(ISBLANK(A29),ISBLANK(G29),ISBLANK($I$7)),"",(C29*(0.5^(($I$7-G29)/VLOOKUP(A29,Isotopes!A$2:B$8,2,FALSE)))))</f>
        <v/>
      </c>
      <c r="N29" s="57" t="str">
        <f>IF(OR(ISBLANK(A29),ISBLANK(G29),ISBLANK($I$7)),"",(D29*(0.5^(($I$7-G29)/VLOOKUP(A29,Isotopes!A$2:B$8,2,FALSE)))))</f>
        <v/>
      </c>
      <c r="O29" s="58" t="str">
        <f>IF(OR(ISBLANK(A29),ISBLANK(G29),ISBLANK($I$7)),"",(E29*(0.5^(($I$7-G29)/VLOOKUP(A29,Isotopes!A$2:B$8,2,FALSE)))))</f>
        <v/>
      </c>
    </row>
    <row r="30" spans="1:15" ht="16.5" thickBot="1" x14ac:dyDescent="0.3">
      <c r="A30" s="38"/>
      <c r="B30" s="39"/>
      <c r="C30" s="39"/>
      <c r="D30" s="39"/>
      <c r="E30" s="12"/>
      <c r="F30" s="66" t="str">
        <f t="shared" si="0"/>
        <v/>
      </c>
      <c r="G30" s="40"/>
      <c r="H30" s="60" t="str">
        <f>IF(OR(ISBLANK(A30),ISBLANK(G30),ISBLANK($I$7)),"",(F30*(0.5^(($I$7-G30)/VLOOKUP(A30,Isotopes!A$2:B$8,2,FALSE)))))</f>
        <v/>
      </c>
      <c r="I30" s="15"/>
      <c r="J30" s="16"/>
      <c r="L30" s="59" t="str">
        <f>IF(OR(ISBLANK(A30),ISBLANK(G30),ISBLANK($I$7)),"",(B30*(0.5^(($I$7-G30)/VLOOKUP(A30,Isotopes!A$2:B$8,2,FALSE)))))</f>
        <v/>
      </c>
      <c r="M30" s="60" t="str">
        <f>IF(OR(ISBLANK(A30),ISBLANK(G30),ISBLANK($I$7)),"",(C30*(0.5^(($I$7-G30)/VLOOKUP(A30,Isotopes!A$2:B$8,2,FALSE)))))</f>
        <v/>
      </c>
      <c r="N30" s="60" t="str">
        <f>IF(OR(ISBLANK(A30),ISBLANK(G30),ISBLANK($I$7)),"",(D30*(0.5^(($I$7-G30)/VLOOKUP(A30,Isotopes!A$2:B$8,2,FALSE)))))</f>
        <v/>
      </c>
      <c r="O30" s="61" t="str">
        <f>IF(OR(ISBLANK(A30),ISBLANK(G30),ISBLANK($I$7)),"",(E30*(0.5^(($I$7-G30)/VLOOKUP(A30,Isotopes!A$2:B$8,2,FALSE)))))</f>
        <v/>
      </c>
    </row>
    <row r="31" spans="1:15" ht="10.5" customHeight="1" x14ac:dyDescent="0.25">
      <c r="L31" s="62"/>
      <c r="M31" s="62"/>
      <c r="N31" s="62"/>
      <c r="O31" s="62"/>
    </row>
    <row r="32" spans="1:15" x14ac:dyDescent="0.25">
      <c r="A32" s="25" t="s">
        <v>25</v>
      </c>
      <c r="B32" s="25"/>
      <c r="C32" s="25"/>
      <c r="D32" s="25"/>
      <c r="E32" s="25"/>
      <c r="F32" s="26"/>
      <c r="G32" s="27"/>
      <c r="H32" s="26"/>
      <c r="I32" s="25"/>
      <c r="J32" s="25"/>
      <c r="L32" s="63">
        <f>SUM(L11:L30)</f>
        <v>0</v>
      </c>
      <c r="M32" s="63">
        <f>SUM(M11:M30)</f>
        <v>0</v>
      </c>
      <c r="N32" s="63">
        <f>SUM(N11:N30)</f>
        <v>0</v>
      </c>
      <c r="O32" s="63">
        <f>SUM(O11:O30)</f>
        <v>0</v>
      </c>
    </row>
    <row r="33" spans="1:10" x14ac:dyDescent="0.25">
      <c r="A33" s="25" t="s">
        <v>24</v>
      </c>
      <c r="B33" s="25"/>
      <c r="C33" s="25"/>
      <c r="D33" s="25"/>
      <c r="E33" s="25"/>
      <c r="F33" s="26"/>
      <c r="G33" s="27"/>
      <c r="H33" s="26"/>
      <c r="I33" s="25"/>
      <c r="J33" s="25"/>
    </row>
    <row r="34" spans="1:10" ht="28.5" customHeight="1" x14ac:dyDescent="0.25">
      <c r="A34" s="43" t="s">
        <v>29</v>
      </c>
      <c r="B34" s="43"/>
      <c r="C34" s="43"/>
      <c r="D34" s="43"/>
      <c r="E34" s="43"/>
      <c r="F34" s="43"/>
      <c r="G34" s="43"/>
      <c r="H34" s="43"/>
      <c r="I34" s="43"/>
      <c r="J34" s="43"/>
    </row>
  </sheetData>
  <sheetProtection algorithmName="SHA-512" hashValue="bLikh36GDKmli3cw8JqluJvz5otasUsff3BVYKwS+q45MkTnCg59w0iMhxdVO2S2VmFI4J3l4+B9tolOmwNRqA==" saltValue="R+pl+A5+qoPIoAmgOig7/w==" spinCount="100000" sheet="1" objects="1" scenarios="1" selectLockedCells="1"/>
  <mergeCells count="9">
    <mergeCell ref="E5:F5"/>
    <mergeCell ref="B5:C5"/>
    <mergeCell ref="E7:F7"/>
    <mergeCell ref="A34:J34"/>
    <mergeCell ref="C1:I3"/>
    <mergeCell ref="J9:J10"/>
    <mergeCell ref="A9:A10"/>
    <mergeCell ref="I9:I10"/>
    <mergeCell ref="G9:G10"/>
  </mergeCells>
  <phoneticPr fontId="1" type="noConversion"/>
  <conditionalFormatting sqref="G25:G30">
    <cfRule type="cellIs" priority="3" stopIfTrue="1" operator="lessThanOrEqual">
      <formula>0</formula>
    </cfRule>
  </conditionalFormatting>
  <conditionalFormatting sqref="F11:F30">
    <cfRule type="cellIs" priority="2" stopIfTrue="1" operator="lessThanOrEqual">
      <formula>0</formula>
    </cfRule>
  </conditionalFormatting>
  <conditionalFormatting sqref="G11:G24">
    <cfRule type="cellIs" priority="1" stopIfTrue="1" operator="lessThanOrEqual">
      <formula>0</formula>
    </cfRule>
  </conditionalFormatting>
  <dataValidations count="1">
    <dataValidation type="date" errorStyle="warning" operator="lessThanOrEqual" allowBlank="1" showInputMessage="1" showErrorMessage="1" errorTitle="Future Assay Date" error="You have tried to enter a future date.  Please check to make sure this date is accurate." sqref="G11:G30">
      <formula1>TODAY()</formula1>
    </dataValidation>
  </dataValidations>
  <hyperlinks>
    <hyperlink ref="J2" r:id="rId1"/>
  </hyperlinks>
  <pageMargins left="0.5" right="0.5" top="0.5" bottom="0.5" header="0" footer="0.25"/>
  <pageSetup orientation="landscape" r:id="rId2"/>
  <headerFooter alignWithMargins="0">
    <oddFooter>&amp;C&amp;8Revised 4/24/2013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Isotope" error="Please select a valid isotope from the drop-down list.  If your isotope is correct, but does not appear in the list, please contact Radiation Safety at 512.471.3511.">
          <x14:formula1>
            <xm:f>Isotopes!$A$2:$A$8</xm:f>
          </x14:formula1>
          <xm:sqref>A11:A30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4" sqref="B4"/>
    </sheetView>
  </sheetViews>
  <sheetFormatPr defaultRowHeight="12.75" x14ac:dyDescent="0.2"/>
  <cols>
    <col min="2" max="2" width="13.28515625" bestFit="1" customWidth="1"/>
  </cols>
  <sheetData>
    <row r="1" spans="1:2" x14ac:dyDescent="0.2">
      <c r="A1" t="s">
        <v>0</v>
      </c>
      <c r="B1" t="s">
        <v>9</v>
      </c>
    </row>
    <row r="2" spans="1:2" x14ac:dyDescent="0.2">
      <c r="A2" t="s">
        <v>10</v>
      </c>
      <c r="B2">
        <v>14.3</v>
      </c>
    </row>
    <row r="3" spans="1:2" x14ac:dyDescent="0.2">
      <c r="A3" t="s">
        <v>11</v>
      </c>
      <c r="B3">
        <v>87.2</v>
      </c>
    </row>
    <row r="4" spans="1:2" x14ac:dyDescent="0.2">
      <c r="A4" t="s">
        <v>12</v>
      </c>
      <c r="B4">
        <v>2087404</v>
      </c>
    </row>
    <row r="5" spans="1:2" x14ac:dyDescent="0.2">
      <c r="A5" t="s">
        <v>13</v>
      </c>
      <c r="B5">
        <v>4493</v>
      </c>
    </row>
    <row r="6" spans="1:2" x14ac:dyDescent="0.2">
      <c r="A6" t="s">
        <v>14</v>
      </c>
      <c r="B6">
        <v>59.4</v>
      </c>
    </row>
    <row r="7" spans="1:2" x14ac:dyDescent="0.2">
      <c r="A7" t="s">
        <v>15</v>
      </c>
      <c r="B7">
        <v>27.7</v>
      </c>
    </row>
    <row r="8" spans="1:2" x14ac:dyDescent="0.2">
      <c r="A8" t="s">
        <v>16</v>
      </c>
      <c r="B8">
        <v>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Waste Pickup Request</vt:lpstr>
      <vt:lpstr>Isotopes</vt:lpstr>
    </vt:vector>
  </TitlesOfParts>
  <Company>UT EHS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Bollich</dc:creator>
  <cp:lastModifiedBy>Walters, Christopher T</cp:lastModifiedBy>
  <cp:lastPrinted>2017-07-21T19:52:40Z</cp:lastPrinted>
  <dcterms:created xsi:type="dcterms:W3CDTF">2004-10-15T20:24:27Z</dcterms:created>
  <dcterms:modified xsi:type="dcterms:W3CDTF">2017-07-21T20:12:39Z</dcterms:modified>
</cp:coreProperties>
</file>